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rmatics\StarLIMSv11\Procedures\Forms\"/>
    </mc:Choice>
  </mc:AlternateContent>
  <xr:revisionPtr revIDLastSave="0" documentId="13_ncr:1_{5C677428-D765-4297-A331-849309280743}" xr6:coauthVersionLast="47" xr6:coauthVersionMax="47" xr10:uidLastSave="{00000000-0000-0000-0000-000000000000}"/>
  <bookViews>
    <workbookView xWindow="0" yWindow="-16320" windowWidth="29040" windowHeight="15720" activeTab="1" xr2:uid="{0928CF56-351A-4F79-988B-D3C3C73577B0}"/>
  </bookViews>
  <sheets>
    <sheet name="Data" sheetId="1" r:id="rId1"/>
    <sheet name="Equipment" sheetId="2" r:id="rId2"/>
    <sheet name="Batches" sheetId="3" r:id="rId3"/>
    <sheet name="QC" sheetId="5" r:id="rId4"/>
  </sheets>
  <definedNames>
    <definedName name="_xlnm._FilterDatabase" localSheetId="2" hidden="1">Batches!$A$1:$J$5</definedName>
    <definedName name="_xlnm._FilterDatabase" localSheetId="1" hidden="1">Equipment!$A$1:$G$5</definedName>
    <definedName name="_xlnm._FilterDatabase" localSheetId="3" hidden="1">QC!$A$1:$L$41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3" l="1"/>
  <c r="A3" i="5"/>
  <c r="A4" i="5"/>
  <c r="A5" i="5"/>
  <c r="A6" i="5"/>
  <c r="A7" i="5"/>
  <c r="A2" i="5"/>
  <c r="N18" i="5"/>
  <c r="O18" i="5"/>
  <c r="N19" i="5"/>
  <c r="O19" i="5"/>
  <c r="N20" i="5"/>
  <c r="O20" i="5"/>
  <c r="N21" i="5"/>
  <c r="O21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O2" i="5"/>
  <c r="N3" i="5"/>
  <c r="A3" i="3"/>
  <c r="A2" i="3"/>
  <c r="O3" i="5"/>
  <c r="O4" i="5"/>
  <c r="O5" i="5"/>
  <c r="O12" i="5"/>
  <c r="O13" i="5"/>
  <c r="O14" i="5"/>
  <c r="O15" i="5"/>
  <c r="O16" i="5"/>
  <c r="O17" i="5"/>
  <c r="O30" i="5"/>
  <c r="O31" i="5"/>
  <c r="O32" i="5"/>
  <c r="O33" i="5"/>
  <c r="O34" i="5"/>
  <c r="O35" i="5"/>
  <c r="O36" i="5"/>
  <c r="O37" i="5"/>
  <c r="O38" i="5"/>
  <c r="O39" i="5"/>
  <c r="O40" i="5"/>
  <c r="O41" i="5"/>
  <c r="M10" i="3"/>
  <c r="N10" i="3"/>
  <c r="N2" i="3"/>
  <c r="M2" i="3"/>
  <c r="N4" i="5"/>
  <c r="N5" i="5"/>
  <c r="N12" i="5"/>
  <c r="N13" i="5"/>
  <c r="N14" i="5"/>
  <c r="N15" i="5"/>
  <c r="N16" i="5"/>
  <c r="N17" i="5"/>
  <c r="N30" i="5"/>
  <c r="N31" i="5"/>
  <c r="N32" i="5"/>
  <c r="N33" i="5"/>
  <c r="N34" i="5"/>
  <c r="N35" i="5"/>
  <c r="N36" i="5"/>
  <c r="N37" i="5"/>
  <c r="N38" i="5"/>
  <c r="N39" i="5"/>
  <c r="N40" i="5"/>
  <c r="N41" i="5"/>
  <c r="L6" i="3"/>
  <c r="L10" i="3"/>
  <c r="I3" i="2"/>
  <c r="I4" i="2"/>
  <c r="I5" i="2"/>
  <c r="I2" i="2"/>
  <c r="L11" i="3" l="1"/>
  <c r="M11" i="3"/>
  <c r="N11" i="3"/>
  <c r="L8" i="3"/>
  <c r="M8" i="3"/>
  <c r="N8" i="3"/>
  <c r="N7" i="3"/>
  <c r="M7" i="3"/>
  <c r="N6" i="3"/>
  <c r="L7" i="3"/>
  <c r="N2" i="5"/>
  <c r="N6" i="5"/>
  <c r="O6" i="5"/>
  <c r="N3" i="3"/>
  <c r="A4" i="3"/>
  <c r="A5" i="3" s="1"/>
  <c r="M5" i="3" s="1"/>
  <c r="L5" i="3"/>
  <c r="N4" i="3"/>
  <c r="M4" i="3"/>
  <c r="M3" i="3"/>
  <c r="L2" i="3"/>
  <c r="L4" i="3"/>
  <c r="L3" i="3"/>
  <c r="L12" i="3" l="1"/>
  <c r="M12" i="3"/>
  <c r="N12" i="3"/>
  <c r="N9" i="3"/>
  <c r="L9" i="3"/>
  <c r="M9" i="3"/>
  <c r="O7" i="5"/>
  <c r="N7" i="5"/>
  <c r="N5" i="3"/>
  <c r="N13" i="3" l="1"/>
  <c r="L13" i="3"/>
  <c r="M13" i="3"/>
  <c r="O8" i="5"/>
  <c r="N8" i="5"/>
  <c r="M14" i="3" l="1"/>
  <c r="N14" i="3"/>
  <c r="L14" i="3"/>
  <c r="O9" i="5"/>
  <c r="N9" i="5"/>
  <c r="M15" i="3" l="1"/>
  <c r="N15" i="3"/>
  <c r="L15" i="3"/>
  <c r="O10" i="5"/>
  <c r="N10" i="5"/>
  <c r="M16" i="3" l="1"/>
  <c r="N16" i="3"/>
  <c r="L16" i="3"/>
  <c r="O11" i="5"/>
  <c r="N11" i="5"/>
  <c r="N17" i="3" l="1"/>
  <c r="M17" i="3"/>
  <c r="L17" i="3"/>
</calcChain>
</file>

<file path=xl/sharedStrings.xml><?xml version="1.0" encoding="utf-8"?>
<sst xmlns="http://schemas.openxmlformats.org/spreadsheetml/2006/main" count="230" uniqueCount="46">
  <si>
    <t>Department/Site</t>
  </si>
  <si>
    <t>Team</t>
  </si>
  <si>
    <t>Manufacturer</t>
  </si>
  <si>
    <t>Equipment Type</t>
  </si>
  <si>
    <t>Model #</t>
  </si>
  <si>
    <t>Serial #</t>
  </si>
  <si>
    <t>Equipment ID</t>
  </si>
  <si>
    <t>Current Max Batch ID</t>
  </si>
  <si>
    <t>TESTCODE</t>
  </si>
  <si>
    <t>TESTNO</t>
  </si>
  <si>
    <t>NASHVILLE</t>
  </si>
  <si>
    <t>Molecular Biology</t>
  </si>
  <si>
    <t>Illumina</t>
  </si>
  <si>
    <t>Whole genome sequencer</t>
  </si>
  <si>
    <t>MiSeq i100</t>
  </si>
  <si>
    <t>SL00213</t>
  </si>
  <si>
    <t>MiSeq i100 SL00213</t>
  </si>
  <si>
    <t>Candida auris Sequencing</t>
  </si>
  <si>
    <t>SL00218</t>
  </si>
  <si>
    <t>MiSeq i100 SL00218</t>
  </si>
  <si>
    <t>PulseNet Bacterial WGS</t>
  </si>
  <si>
    <t>SL00221</t>
  </si>
  <si>
    <t>MiSeq i100 SL00221</t>
  </si>
  <si>
    <t>SARS-CoV-2 WGS</t>
  </si>
  <si>
    <t>SL00226</t>
  </si>
  <si>
    <t>MiSeq i100 SL00226</t>
  </si>
  <si>
    <t>WGS</t>
  </si>
  <si>
    <t>Batch ID</t>
  </si>
  <si>
    <t>QC</t>
  </si>
  <si>
    <t>A Lineage PC1</t>
  </si>
  <si>
    <t>A Lineage PC2</t>
  </si>
  <si>
    <t>B.1.1.7 Lineage PC1</t>
  </si>
  <si>
    <t>B.1.1.7 Lineage PC2</t>
  </si>
  <si>
    <t>NON-SC2 Lineage NC1</t>
  </si>
  <si>
    <t>NON-SC2 Lineage NC2</t>
  </si>
  <si>
    <t>C auris PC</t>
  </si>
  <si>
    <t>Non C auris NC</t>
  </si>
  <si>
    <t>NegCtrl</t>
  </si>
  <si>
    <t>PosCtrl</t>
  </si>
  <si>
    <t>Sorter</t>
  </si>
  <si>
    <t>BATCH QC CONCAT</t>
  </si>
  <si>
    <t>EQUIPMENT BATCHES CONCAT</t>
  </si>
  <si>
    <t>LOAD LIST CONCAT</t>
  </si>
  <si>
    <t>TEST EQUIPMENT CONCAT</t>
  </si>
  <si>
    <t>EQUIPMENT CONCAT</t>
  </si>
  <si>
    <t>QC TEMPLATES CONCAT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</si>
</sst>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AE51-577C-4201-A6B9-A2A30C8FA4D9}">
  <dimension ref="A1:Q13"/>
  <sheetViews>
    <sheetView workbookViewId="0">
      <selection activeCell="G6" sqref="A6:G6"/>
    </sheetView>
  </sheetViews>
  <sheetFormatPr defaultRowHeight="15" x14ac:dyDescent="0.25"/>
  <cols>
    <col min="1" max="1" width="16.28515625" bestFit="1" customWidth="1"/>
    <col min="2" max="2" width="16.85546875" bestFit="1" customWidth="1"/>
    <col min="3" max="3" width="13.140625" bestFit="1" customWidth="1"/>
    <col min="4" max="4" width="24" bestFit="1" customWidth="1"/>
    <col min="5" max="5" width="10.28515625" bestFit="1" customWidth="1"/>
    <col min="6" max="6" width="7.85546875" bestFit="1" customWidth="1"/>
    <col min="7" max="7" width="17.85546875" bestFit="1" customWidth="1"/>
    <col min="8" max="8" width="17.85546875" customWidth="1"/>
    <col min="9" max="9" width="20.140625" bestFit="1" customWidth="1"/>
    <col min="11" max="11" width="10.7109375" bestFit="1" customWidth="1"/>
    <col min="12" max="12" width="24.42578125" bestFit="1" customWidth="1"/>
    <col min="13" max="13" width="24.42578125" customWidth="1"/>
    <col min="14" max="14" width="10.7109375" bestFit="1" customWidth="1"/>
    <col min="15" max="15" width="24.42578125" bestFit="1" customWidth="1"/>
    <col min="16" max="16" width="20.57031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K1" s="1" t="s">
        <v>8</v>
      </c>
      <c r="L1" s="1" t="s">
        <v>9</v>
      </c>
      <c r="M1" s="1"/>
      <c r="N1" s="1" t="s">
        <v>8</v>
      </c>
      <c r="O1" s="1" t="s">
        <v>9</v>
      </c>
      <c r="P1" s="1" t="s">
        <v>28</v>
      </c>
      <c r="Q1" s="1" t="s">
        <v>39</v>
      </c>
    </row>
    <row r="2" spans="1:17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1391</v>
      </c>
      <c r="K2">
        <v>3015</v>
      </c>
      <c r="L2" t="s">
        <v>23</v>
      </c>
      <c r="N2">
        <v>3015</v>
      </c>
      <c r="O2" t="s">
        <v>23</v>
      </c>
      <c r="P2" t="s">
        <v>29</v>
      </c>
      <c r="Q2">
        <v>1</v>
      </c>
    </row>
    <row r="3" spans="1:17" x14ac:dyDescent="0.25">
      <c r="K3">
        <v>3023</v>
      </c>
      <c r="L3" t="s">
        <v>17</v>
      </c>
      <c r="N3">
        <v>3015</v>
      </c>
      <c r="O3" t="s">
        <v>23</v>
      </c>
      <c r="P3" t="s">
        <v>30</v>
      </c>
      <c r="Q3">
        <v>2</v>
      </c>
    </row>
    <row r="4" spans="1:17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18</v>
      </c>
      <c r="G4" t="s">
        <v>19</v>
      </c>
      <c r="K4">
        <v>3028</v>
      </c>
      <c r="L4" t="s">
        <v>20</v>
      </c>
      <c r="N4">
        <v>3015</v>
      </c>
      <c r="O4" t="s">
        <v>23</v>
      </c>
      <c r="P4" t="s">
        <v>31</v>
      </c>
      <c r="Q4">
        <v>3</v>
      </c>
    </row>
    <row r="5" spans="1:17" x14ac:dyDescent="0.25">
      <c r="K5">
        <v>2955</v>
      </c>
      <c r="L5" t="s">
        <v>26</v>
      </c>
      <c r="N5">
        <v>3015</v>
      </c>
      <c r="O5" t="s">
        <v>23</v>
      </c>
      <c r="P5" t="s">
        <v>32</v>
      </c>
      <c r="Q5">
        <v>4</v>
      </c>
    </row>
    <row r="6" spans="1:17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21</v>
      </c>
      <c r="G6" t="s">
        <v>22</v>
      </c>
      <c r="N6">
        <v>3015</v>
      </c>
      <c r="O6" t="s">
        <v>23</v>
      </c>
      <c r="P6" t="s">
        <v>33</v>
      </c>
      <c r="Q6">
        <v>5</v>
      </c>
    </row>
    <row r="7" spans="1:17" x14ac:dyDescent="0.25">
      <c r="N7">
        <v>3015</v>
      </c>
      <c r="O7" t="s">
        <v>23</v>
      </c>
      <c r="P7" t="s">
        <v>34</v>
      </c>
      <c r="Q7">
        <v>6</v>
      </c>
    </row>
    <row r="8" spans="1:17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24</v>
      </c>
      <c r="G8" t="s">
        <v>25</v>
      </c>
    </row>
    <row r="9" spans="1:17" x14ac:dyDescent="0.25">
      <c r="N9">
        <v>3023</v>
      </c>
      <c r="O9" t="s">
        <v>17</v>
      </c>
      <c r="P9" t="s">
        <v>35</v>
      </c>
      <c r="Q9">
        <v>1</v>
      </c>
    </row>
    <row r="10" spans="1:17" x14ac:dyDescent="0.25">
      <c r="N10">
        <v>3023</v>
      </c>
      <c r="O10" t="s">
        <v>17</v>
      </c>
      <c r="P10" t="s">
        <v>36</v>
      </c>
      <c r="Q10">
        <v>2</v>
      </c>
    </row>
    <row r="12" spans="1:17" x14ac:dyDescent="0.25">
      <c r="N12">
        <v>3028</v>
      </c>
      <c r="O12" t="s">
        <v>20</v>
      </c>
      <c r="P12" t="s">
        <v>38</v>
      </c>
      <c r="Q12">
        <v>1</v>
      </c>
    </row>
    <row r="13" spans="1:17" x14ac:dyDescent="0.25">
      <c r="N13">
        <v>3028</v>
      </c>
      <c r="O13" t="s">
        <v>20</v>
      </c>
      <c r="P13" t="s">
        <v>37</v>
      </c>
      <c r="Q1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AFDF-CF16-4D59-8D27-DB5A3E6276BE}">
  <dimension ref="A1:I5"/>
  <sheetViews>
    <sheetView tabSelected="1" workbookViewId="0">
      <selection activeCell="A3" sqref="A3:G3"/>
    </sheetView>
  </sheetViews>
  <sheetFormatPr defaultRowHeight="15" x14ac:dyDescent="0.25"/>
  <cols>
    <col min="1" max="1" width="18.5703125" bestFit="1" customWidth="1"/>
    <col min="2" max="2" width="8.140625" bestFit="1" customWidth="1"/>
    <col min="3" max="3" width="15.42578125" bestFit="1" customWidth="1"/>
    <col min="4" max="4" width="18" bestFit="1" customWidth="1"/>
    <col min="5" max="5" width="10.28515625" bestFit="1" customWidth="1"/>
    <col min="6" max="7" width="17.85546875" bestFit="1" customWidth="1"/>
    <col min="8" max="8" width="17.85546875" customWidth="1"/>
    <col min="9" max="9" width="25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44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tr">
        <f>IF(ISBLANK(A2), "", _xlfn.CONCAT(_xlfn._LONGTEXT("insert into EQUIPMENT (MAINSTATUS, ORIGSTS, SCHEDCODE, BAUDRATE, DATABITS, STOPBITS, HOSTQUERY, PARITY, ISEMPOWER, COM_PORT, CLIENTSEL, STARDOCSEL, DEPT, SERVGRP, MFG, EQTYPE, MODELNO, SERIALNO, EQID) values ('In Service', 'N', '0', '1200', '8', '1', 'N',"," 'None', 'N', 'COM1', 'N', 'N', '")&amp;A2&amp;"', '"&amp;$B2&amp;"', '"&amp;$C2&amp;"', '"&amp;$D2&amp;"', '"&amp;$E2&amp;"', '"&amp;$F2&amp;"', '"&amp;$G2&amp;"')"))</f>
        <v>insert into EQUIPMENT (MAINSTATUS, ORIGSTS, SCHEDCODE, BAUDRATE, DATABITS, STOPBITS, HOSTQUERY, PARITY, ISEMPOWER, COM_PORT, CLIENTSEL, STARDOCSEL, DEPT, SERVGRP, MFG, EQTYPE, MODELNO, SERIALNO, EQID) values ('In Service', 'N', '0', '1200', '8', '1', 'N', 'None', 'N', 'COM1', 'N', 'N', 'NASHVILLE', 'Molecular Biology', 'Illumina', 'Whole genome sequencer', 'MiSeq i100', 'SL00213', 'MiSeq i100 SL00213')</v>
      </c>
    </row>
    <row r="3" spans="1:9" x14ac:dyDescent="0.25">
      <c r="I3" t="str">
        <f t="shared" ref="I3:I5" si="0">IF(ISBLANK(A3), "", _xlfn.CONCAT(_xlfn._LONGTEXT("insert into EQUIPMENT (MAINSTATUS, ORIGSTS, SCHEDCODE, BAUDRATE, DATABITS, STOPBITS, HOSTQUERY, PARITY, ISEMPOWER, COM_PORT, CLIENTSEL, STARDOCSEL, DEPT, SERVGRP, MFG, EQTYPE, MODELNO, SERIALNO, EQID) values ('In Service', 'N', '0', '1200', '8', '1', 'N',"," 'None', 'N', 'COM1', 'N', 'N', '")&amp;A3&amp;"', '"&amp;$B3&amp;"', '"&amp;$C3&amp;"', '"&amp;$D3&amp;"', '"&amp;$E3&amp;"', '"&amp;$F3&amp;"', '"&amp;$G3&amp;"')"))</f>
        <v/>
      </c>
    </row>
    <row r="4" spans="1:9" x14ac:dyDescent="0.25">
      <c r="I4" t="str">
        <f t="shared" si="0"/>
        <v/>
      </c>
    </row>
    <row r="5" spans="1:9" x14ac:dyDescent="0.25">
      <c r="I5" t="str">
        <f t="shared" si="0"/>
        <v/>
      </c>
    </row>
  </sheetData>
  <autoFilter ref="A1:G5" xr:uid="{E2BBAFDF-CF16-4D59-8D27-DB5A3E6276B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9898-6C5C-4020-8117-EB875C59D2A8}">
  <dimension ref="A1:N17"/>
  <sheetViews>
    <sheetView workbookViewId="0">
      <selection activeCell="B6" sqref="B6:H6"/>
    </sheetView>
  </sheetViews>
  <sheetFormatPr defaultRowHeight="15" x14ac:dyDescent="0.25"/>
  <cols>
    <col min="1" max="1" width="10.7109375" bestFit="1" customWidth="1"/>
    <col min="2" max="2" width="18.5703125" bestFit="1" customWidth="1"/>
    <col min="3" max="3" width="8.42578125" bestFit="1" customWidth="1"/>
    <col min="4" max="4" width="24" customWidth="1"/>
    <col min="5" max="5" width="18" bestFit="1" customWidth="1"/>
    <col min="6" max="6" width="10.28515625" bestFit="1" customWidth="1"/>
    <col min="7" max="8" width="17.85546875" bestFit="1" customWidth="1"/>
    <col min="9" max="9" width="13" bestFit="1" customWidth="1"/>
    <col min="10" max="10" width="24.42578125" bestFit="1" customWidth="1"/>
    <col min="11" max="11" width="24.140625" customWidth="1"/>
    <col min="12" max="12" width="26.85546875" customWidth="1"/>
    <col min="13" max="13" width="35" customWidth="1"/>
    <col min="14" max="14" width="29.5703125" customWidth="1"/>
  </cols>
  <sheetData>
    <row r="1" spans="1:14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/>
      <c r="L1" s="1" t="s">
        <v>43</v>
      </c>
      <c r="M1" s="1" t="s">
        <v>42</v>
      </c>
      <c r="N1" s="1" t="s">
        <v>41</v>
      </c>
    </row>
    <row r="2" spans="1:14" x14ac:dyDescent="0.25">
      <c r="A2">
        <f>IF(ISBLANK(Data!$I$2), "", Data!$I$2+1)</f>
        <v>1392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3015</v>
      </c>
      <c r="J2" t="s">
        <v>23</v>
      </c>
      <c r="L2" t="str">
        <f>IF(ISBLANK(B2), "", _xlfn.CONCAT("insert into EQUIP_TESTS (ORIGSTS, METHOD, TESTCODE, EQID, BATCH_ID) values ('N', 'Default', '"&amp;I2&amp;"', '"&amp;H2&amp;"', '"&amp;A2&amp;"')"))</f>
        <v>insert into EQUIP_TESTS (ORIGSTS, METHOD, TESTCODE, EQID, BATCH_ID) values ('N', 'Default', '3015', 'MiSeq i100 SL00213', '1392')</v>
      </c>
      <c r="M2" t="str">
        <f>IF(ISBLANK(B2), "", _xlfn.CONCAT("insert into WORKSHEETS (ORIGSTS, WSTYPE, ACTIONID, STATUS, REPORTNAME, BATCH_ID, EQID) values ('N', 'Report', 'N/A', 'Active', 'TDHS_LOADLIST.TDHS_RUNWORKSHEET', '"&amp;A2&amp;"', '"&amp;H2&amp;"')"))</f>
        <v>insert into WORKSHEETS (ORIGSTS, WSTYPE, ACTIONID, STATUS, REPORTNAME, BATCH_ID, EQID) values ('N', 'Report', 'N/A', 'Active', 'TDHS_LOADLIST.TDHS_RUNWORKSHEET', '1392', 'MiSeq i100 SL00213')</v>
      </c>
      <c r="N2" t="str">
        <f>IF(ISBLANK(B2), "", _xlfn.CONCAT("insert into EQUIPMENT_BATCHES (ORIGSTS, STATUS, METHOD, BATCH_ID, EQID, BATCH_NAME, BATCH_DESCRIPTION) values ('N', 'Active', 'Default', '"&amp;A2&amp;"', '"&amp;H2&amp;"', '"&amp;J2&amp;"', '"&amp;_xlfn.CONCAT(J2&amp;" Default Batch Template")&amp;"')"))</f>
        <v>insert into EQUIPMENT_BATCHES (ORIGSTS, STATUS, METHOD, BATCH_ID, EQID, BATCH_NAME, BATCH_DESCRIPTION) values ('N', 'Active', 'Default', '1392', 'MiSeq i100 SL00213', 'SARS-CoV-2 WGS', 'SARS-CoV-2 WGS Default Batch Template')</v>
      </c>
    </row>
    <row r="3" spans="1:14" x14ac:dyDescent="0.25">
      <c r="A3">
        <f>IF(ISBLANK(A2), "", A2+1)</f>
        <v>1393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3023</v>
      </c>
      <c r="J3" t="s">
        <v>17</v>
      </c>
      <c r="L3" t="str">
        <f t="shared" ref="L3:L17" si="0">IF(ISBLANK(B3), "", _xlfn.CONCAT("insert into EQUIP_TESTS (ORIGSTS, METHOD, TESTCODE, EQID, BATCH_ID) values ('N', 'Default', '"&amp;I3&amp;"', '"&amp;H3&amp;"', '"&amp;A3&amp;"')"))</f>
        <v>insert into EQUIP_TESTS (ORIGSTS, METHOD, TESTCODE, EQID, BATCH_ID) values ('N', 'Default', '3023', 'MiSeq i100 SL00213', '1393')</v>
      </c>
      <c r="M3" t="str">
        <f t="shared" ref="M3:M17" si="1">IF(ISBLANK(B3), "", _xlfn.CONCAT("insert into WORKSHEETS (ORIGSTS, WSTYPE, ACTIONID, STATUS, REPORTNAME, BATCH_ID, EQID) values ('N', 'Report', 'N/A', 'Active', 'TDHS_LOADLIST.TDHS_RUNWORKSHEET', '"&amp;A3&amp;"', '"&amp;H3&amp;"')"))</f>
        <v>insert into WORKSHEETS (ORIGSTS, WSTYPE, ACTIONID, STATUS, REPORTNAME, BATCH_ID, EQID) values ('N', 'Report', 'N/A', 'Active', 'TDHS_LOADLIST.TDHS_RUNWORKSHEET', '1393', 'MiSeq i100 SL00213')</v>
      </c>
      <c r="N3" t="str">
        <f t="shared" ref="N3:N17" si="2">IF(ISBLANK(B3), "", _xlfn.CONCAT("insert into EQUIPMENT_BATCHES (ORIGSTS, STATUS, METHOD, BATCH_ID, EQID, BATCH_NAME, BATCH_DESCRIPTION) values ('N', 'Active', 'Default', '"&amp;A3&amp;"', '"&amp;H3&amp;"', '"&amp;J3&amp;"', '"&amp;_xlfn.CONCAT(J3&amp;" Default Batch Template")&amp;"')"))</f>
        <v>insert into EQUIPMENT_BATCHES (ORIGSTS, STATUS, METHOD, BATCH_ID, EQID, BATCH_NAME, BATCH_DESCRIPTION) values ('N', 'Active', 'Default', '1393', 'MiSeq i100 SL00213', 'Candida auris Sequencing', 'Candida auris Sequencing Default Batch Template')</v>
      </c>
    </row>
    <row r="4" spans="1:14" x14ac:dyDescent="0.25">
      <c r="A4">
        <f t="shared" ref="A4:A17" si="3">IF(ISBLANK(A3), "", A3+1)</f>
        <v>1394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>
        <v>3028</v>
      </c>
      <c r="J4" t="s">
        <v>20</v>
      </c>
      <c r="L4" t="str">
        <f t="shared" si="0"/>
        <v>insert into EQUIP_TESTS (ORIGSTS, METHOD, TESTCODE, EQID, BATCH_ID) values ('N', 'Default', '3028', 'MiSeq i100 SL00213', '1394')</v>
      </c>
      <c r="M4" t="str">
        <f t="shared" si="1"/>
        <v>insert into WORKSHEETS (ORIGSTS, WSTYPE, ACTIONID, STATUS, REPORTNAME, BATCH_ID, EQID) values ('N', 'Report', 'N/A', 'Active', 'TDHS_LOADLIST.TDHS_RUNWORKSHEET', '1394', 'MiSeq i100 SL00213')</v>
      </c>
      <c r="N4" t="str">
        <f t="shared" si="2"/>
        <v>insert into EQUIPMENT_BATCHES (ORIGSTS, STATUS, METHOD, BATCH_ID, EQID, BATCH_NAME, BATCH_DESCRIPTION) values ('N', 'Active', 'Default', '1394', 'MiSeq i100 SL00213', 'PulseNet Bacterial WGS', 'PulseNet Bacterial WGS Default Batch Template')</v>
      </c>
    </row>
    <row r="5" spans="1:14" x14ac:dyDescent="0.25">
      <c r="A5">
        <f t="shared" si="3"/>
        <v>1395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>
        <v>2955</v>
      </c>
      <c r="J5" t="s">
        <v>26</v>
      </c>
      <c r="L5" t="str">
        <f t="shared" si="0"/>
        <v>insert into EQUIP_TESTS (ORIGSTS, METHOD, TESTCODE, EQID, BATCH_ID) values ('N', 'Default', '2955', 'MiSeq i100 SL00213', '1395')</v>
      </c>
      <c r="M5" t="str">
        <f t="shared" si="1"/>
        <v>insert into WORKSHEETS (ORIGSTS, WSTYPE, ACTIONID, STATUS, REPORTNAME, BATCH_ID, EQID) values ('N', 'Report', 'N/A', 'Active', 'TDHS_LOADLIST.TDHS_RUNWORKSHEET', '1395', 'MiSeq i100 SL00213')</v>
      </c>
      <c r="N5" t="str">
        <f t="shared" si="2"/>
        <v>insert into EQUIPMENT_BATCHES (ORIGSTS, STATUS, METHOD, BATCH_ID, EQID, BATCH_NAME, BATCH_DESCRIPTION) values ('N', 'Active', 'Default', '1395', 'MiSeq i100 SL00213', 'WGS', 'WGS Default Batch Template')</v>
      </c>
    </row>
    <row r="6" spans="1:14" x14ac:dyDescent="0.25">
      <c r="L6" t="str">
        <f t="shared" si="0"/>
        <v/>
      </c>
      <c r="M6" t="str">
        <f t="shared" si="1"/>
        <v/>
      </c>
      <c r="N6" t="str">
        <f t="shared" si="2"/>
        <v/>
      </c>
    </row>
    <row r="7" spans="1:14" x14ac:dyDescent="0.25">
      <c r="L7" t="str">
        <f t="shared" si="0"/>
        <v/>
      </c>
      <c r="M7" t="str">
        <f t="shared" si="1"/>
        <v/>
      </c>
      <c r="N7" t="str">
        <f t="shared" si="2"/>
        <v/>
      </c>
    </row>
    <row r="8" spans="1:14" x14ac:dyDescent="0.25">
      <c r="L8" t="str">
        <f t="shared" si="0"/>
        <v/>
      </c>
      <c r="M8" t="str">
        <f t="shared" si="1"/>
        <v/>
      </c>
      <c r="N8" t="str">
        <f t="shared" si="2"/>
        <v/>
      </c>
    </row>
    <row r="9" spans="1:14" x14ac:dyDescent="0.25">
      <c r="L9" t="str">
        <f t="shared" si="0"/>
        <v/>
      </c>
      <c r="M9" t="str">
        <f t="shared" si="1"/>
        <v/>
      </c>
      <c r="N9" t="str">
        <f t="shared" si="2"/>
        <v/>
      </c>
    </row>
    <row r="10" spans="1:14" x14ac:dyDescent="0.25">
      <c r="L10" t="str">
        <f t="shared" si="0"/>
        <v/>
      </c>
      <c r="M10" t="str">
        <f t="shared" si="1"/>
        <v/>
      </c>
      <c r="N10" t="str">
        <f t="shared" si="2"/>
        <v/>
      </c>
    </row>
    <row r="11" spans="1:14" x14ac:dyDescent="0.25">
      <c r="L11" t="str">
        <f t="shared" si="0"/>
        <v/>
      </c>
      <c r="M11" t="str">
        <f t="shared" si="1"/>
        <v/>
      </c>
      <c r="N11" t="str">
        <f t="shared" si="2"/>
        <v/>
      </c>
    </row>
    <row r="12" spans="1:14" x14ac:dyDescent="0.25">
      <c r="L12" t="str">
        <f t="shared" si="0"/>
        <v/>
      </c>
      <c r="M12" t="str">
        <f t="shared" si="1"/>
        <v/>
      </c>
      <c r="N12" t="str">
        <f t="shared" si="2"/>
        <v/>
      </c>
    </row>
    <row r="13" spans="1:14" x14ac:dyDescent="0.25">
      <c r="L13" t="str">
        <f t="shared" si="0"/>
        <v/>
      </c>
      <c r="M13" t="str">
        <f t="shared" si="1"/>
        <v/>
      </c>
      <c r="N13" t="str">
        <f t="shared" si="2"/>
        <v/>
      </c>
    </row>
    <row r="14" spans="1:14" x14ac:dyDescent="0.25">
      <c r="L14" t="str">
        <f t="shared" si="0"/>
        <v/>
      </c>
      <c r="M14" t="str">
        <f t="shared" si="1"/>
        <v/>
      </c>
      <c r="N14" t="str">
        <f t="shared" si="2"/>
        <v/>
      </c>
    </row>
    <row r="15" spans="1:14" x14ac:dyDescent="0.25">
      <c r="L15" t="str">
        <f t="shared" si="0"/>
        <v/>
      </c>
      <c r="M15" t="str">
        <f t="shared" si="1"/>
        <v/>
      </c>
      <c r="N15" t="str">
        <f t="shared" si="2"/>
        <v/>
      </c>
    </row>
    <row r="16" spans="1:14" x14ac:dyDescent="0.25">
      <c r="L16" t="str">
        <f t="shared" si="0"/>
        <v/>
      </c>
      <c r="M16" t="str">
        <f t="shared" si="1"/>
        <v/>
      </c>
      <c r="N16" t="str">
        <f t="shared" si="2"/>
        <v/>
      </c>
    </row>
    <row r="17" spans="12:14" x14ac:dyDescent="0.25">
      <c r="L17" t="str">
        <f t="shared" si="0"/>
        <v/>
      </c>
      <c r="M17" t="str">
        <f t="shared" si="1"/>
        <v/>
      </c>
      <c r="N17" t="str">
        <f t="shared" si="2"/>
        <v/>
      </c>
    </row>
  </sheetData>
  <autoFilter ref="A1:J5" xr:uid="{A0F59898-6C5C-4020-8117-EB875C59D2A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03FCD-DFAF-43C9-9BDB-DD883DA40E6F}">
  <dimension ref="A1:O41"/>
  <sheetViews>
    <sheetView workbookViewId="0">
      <selection activeCell="I17" sqref="I17"/>
    </sheetView>
  </sheetViews>
  <sheetFormatPr defaultRowHeight="15" x14ac:dyDescent="0.25"/>
  <cols>
    <col min="1" max="1" width="10.7109375" bestFit="1" customWidth="1"/>
    <col min="2" max="2" width="18.5703125" bestFit="1" customWidth="1"/>
    <col min="3" max="3" width="8.42578125" bestFit="1" customWidth="1"/>
    <col min="4" max="4" width="24" bestFit="1" customWidth="1"/>
    <col min="5" max="5" width="18" bestFit="1" customWidth="1"/>
    <col min="6" max="6" width="10.28515625" bestFit="1" customWidth="1"/>
    <col min="7" max="7" width="17.85546875" bestFit="1" customWidth="1"/>
    <col min="8" max="8" width="15.7109375" bestFit="1" customWidth="1"/>
    <col min="9" max="9" width="13" bestFit="1" customWidth="1"/>
    <col min="10" max="10" width="24.42578125" bestFit="1" customWidth="1"/>
    <col min="11" max="11" width="20.5703125" bestFit="1" customWidth="1"/>
    <col min="12" max="12" width="8.85546875" bestFit="1" customWidth="1"/>
    <col min="13" max="13" width="20.5703125" customWidth="1"/>
    <col min="14" max="14" width="23.5703125" customWidth="1"/>
    <col min="15" max="15" width="24.5703125" customWidth="1"/>
  </cols>
  <sheetData>
    <row r="1" spans="1:15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28</v>
      </c>
      <c r="L1" s="1" t="s">
        <v>39</v>
      </c>
      <c r="M1" s="1"/>
      <c r="N1" s="1" t="s">
        <v>40</v>
      </c>
      <c r="O1" s="1" t="s">
        <v>45</v>
      </c>
    </row>
    <row r="2" spans="1:15" x14ac:dyDescent="0.25">
      <c r="A2">
        <f>IF(ISBLANK(Data!$I$2), "", Data!$I$2+1)</f>
        <v>1392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3015</v>
      </c>
      <c r="J2" t="s">
        <v>23</v>
      </c>
      <c r="K2" t="s">
        <v>29</v>
      </c>
      <c r="L2">
        <v>1</v>
      </c>
      <c r="N2" t="str">
        <f>IF(ISBLANK(B2), "", _xlfn.CONCAT("insert into EQUIP_STANDARDS (CUPNO, INSTSPECIFICQCTYPE, MULTIPLIER, ORIGSTS, POSTYPE, METHOD, BATCHID, BATCH_ID, EQID, QCTYPE) values ('0', 'Y', '1', 'N', 'N/A', 'Default', 'N/A', '"&amp;A2&amp;"', '"&amp;H2&amp;"', '"&amp;K2&amp;"')"))</f>
        <v>insert into EQUIP_STANDARDS (CUPNO, INSTSPECIFICQCTYPE, MULTIPLIER, ORIGSTS, POSTYPE, METHOD, BATCHID, BATCH_ID, EQID, QCTYPE) values ('0', 'Y', '1', 'N', 'N/A', 'Default', 'N/A', '1392', 'MiSeq i100 SL00213', 'A Lineage PC1')</v>
      </c>
      <c r="O2" t="str">
        <f>IF(ISBLANK(A2), "", _xlfn.CONCAT("insert into QCSAMPSLAYOUT (AUTOADD, ORIGSTS, POSTYPE, CUPNO, BATCH_ID, EQID, QCTYPE) values ('Y', 'N', 'Absolute', '"&amp;L2&amp;"', '"&amp;A2&amp;"', '"&amp;G2&amp;"', '"&amp;K2&amp;"')"))</f>
        <v>insert into QCSAMPSLAYOUT (AUTOADD, ORIGSTS, POSTYPE, CUPNO, BATCH_ID, EQID, QCTYPE) values ('Y', 'N', 'Absolute', '1', '1392', 'SL00213', 'A Lineage PC1')</v>
      </c>
    </row>
    <row r="3" spans="1:15" x14ac:dyDescent="0.25">
      <c r="A3">
        <f>IF(ISBLANK(Data!$I$2), "", Data!$I$2+1)</f>
        <v>1392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3015</v>
      </c>
      <c r="J3" t="s">
        <v>23</v>
      </c>
      <c r="K3" t="s">
        <v>30</v>
      </c>
      <c r="L3">
        <v>2</v>
      </c>
      <c r="N3" t="str">
        <f>IF(ISBLANK(B3), "", _xlfn.CONCAT("insert into EQUIP_STANDARDS (CUPNO, INSTSPECIFICQCTYPE, MULTIPLIER, ORIGSTS, POSTYPE, METHOD, BATCHID, BATCH_ID, EQID, QCTYPE) values ('0', 'Y', '1', 'N', 'N/A', 'Default', 'N/A', '"&amp;A3&amp;"', '"&amp;H3&amp;"', '"&amp;K3&amp;"')"))</f>
        <v>insert into EQUIP_STANDARDS (CUPNO, INSTSPECIFICQCTYPE, MULTIPLIER, ORIGSTS, POSTYPE, METHOD, BATCHID, BATCH_ID, EQID, QCTYPE) values ('0', 'Y', '1', 'N', 'N/A', 'Default', 'N/A', '1392', 'MiSeq i100 SL00213', 'A Lineage PC2')</v>
      </c>
      <c r="O3" t="str">
        <f>IF(ISBLANK(A3), "", _xlfn.CONCAT("insert into QCSAMPSLAYOUT (AUTOADD, ORIGSTS, POSTYPE, CUPNO, BATCH_ID, EQID, QCTYPE) values ('Y', 'N', 'Absolute', '"&amp;L3&amp;"', '"&amp;A3&amp;"', '"&amp;G3&amp;"', '"&amp;K3&amp;"')"))</f>
        <v>insert into QCSAMPSLAYOUT (AUTOADD, ORIGSTS, POSTYPE, CUPNO, BATCH_ID, EQID, QCTYPE) values ('Y', 'N', 'Absolute', '2', '1392', 'SL00213', 'A Lineage PC2')</v>
      </c>
    </row>
    <row r="4" spans="1:15" x14ac:dyDescent="0.25">
      <c r="A4">
        <f>IF(ISBLANK(Data!$I$2), "", Data!$I$2+1)</f>
        <v>1392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>
        <v>3015</v>
      </c>
      <c r="J4" t="s">
        <v>23</v>
      </c>
      <c r="K4" t="s">
        <v>31</v>
      </c>
      <c r="L4">
        <v>3</v>
      </c>
      <c r="N4" t="str">
        <f>IF(ISBLANK(B4), "", _xlfn.CONCAT("insert into EQUIP_STANDARDS (CUPNO, INSTSPECIFICQCTYPE, MULTIPLIER, ORIGSTS, POSTYPE, METHOD, BATCHID, BATCH_ID, EQID, QCTYPE) values ('0', 'Y', '1', 'N', 'N/A', 'Default', 'N/A', '"&amp;A4&amp;"', '"&amp;H4&amp;"', '"&amp;K4&amp;"')"))</f>
        <v>insert into EQUIP_STANDARDS (CUPNO, INSTSPECIFICQCTYPE, MULTIPLIER, ORIGSTS, POSTYPE, METHOD, BATCHID, BATCH_ID, EQID, QCTYPE) values ('0', 'Y', '1', 'N', 'N/A', 'Default', 'N/A', '1392', 'MiSeq i100 SL00213', 'B.1.1.7 Lineage PC1')</v>
      </c>
      <c r="O4" t="str">
        <f>IF(ISBLANK(A4), "", _xlfn.CONCAT("insert into QCSAMPSLAYOUT (AUTOADD, ORIGSTS, POSTYPE, CUPNO, BATCH_ID, EQID, QCTYPE) values ('Y', 'N', 'Absolute', '"&amp;L4&amp;"', '"&amp;A4&amp;"', '"&amp;G4&amp;"', '"&amp;K4&amp;"')"))</f>
        <v>insert into QCSAMPSLAYOUT (AUTOADD, ORIGSTS, POSTYPE, CUPNO, BATCH_ID, EQID, QCTYPE) values ('Y', 'N', 'Absolute', '3', '1392', 'SL00213', 'B.1.1.7 Lineage PC1')</v>
      </c>
    </row>
    <row r="5" spans="1:15" x14ac:dyDescent="0.25">
      <c r="A5">
        <f>IF(ISBLANK(Data!$I$2), "", Data!$I$2+1)</f>
        <v>1392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>
        <v>3015</v>
      </c>
      <c r="J5" t="s">
        <v>23</v>
      </c>
      <c r="K5" t="s">
        <v>32</v>
      </c>
      <c r="L5">
        <v>4</v>
      </c>
      <c r="N5" t="str">
        <f>IF(ISBLANK(B5), "", _xlfn.CONCAT("insert into EQUIP_STANDARDS (CUPNO, INSTSPECIFICQCTYPE, MULTIPLIER, ORIGSTS, POSTYPE, METHOD, BATCHID, BATCH_ID, EQID, QCTYPE) values ('0', 'Y', '1', 'N', 'N/A', 'Default', 'N/A', '"&amp;A5&amp;"', '"&amp;H5&amp;"', '"&amp;K5&amp;"')"))</f>
        <v>insert into EQUIP_STANDARDS (CUPNO, INSTSPECIFICQCTYPE, MULTIPLIER, ORIGSTS, POSTYPE, METHOD, BATCHID, BATCH_ID, EQID, QCTYPE) values ('0', 'Y', '1', 'N', 'N/A', 'Default', 'N/A', '1392', 'MiSeq i100 SL00213', 'B.1.1.7 Lineage PC2')</v>
      </c>
      <c r="O5" t="str">
        <f>IF(ISBLANK(A5), "", _xlfn.CONCAT("insert into QCSAMPSLAYOUT (AUTOADD, ORIGSTS, POSTYPE, CUPNO, BATCH_ID, EQID, QCTYPE) values ('Y', 'N', 'Absolute', '"&amp;L5&amp;"', '"&amp;A5&amp;"', '"&amp;G5&amp;"', '"&amp;K5&amp;"')"))</f>
        <v>insert into QCSAMPSLAYOUT (AUTOADD, ORIGSTS, POSTYPE, CUPNO, BATCH_ID, EQID, QCTYPE) values ('Y', 'N', 'Absolute', '4', '1392', 'SL00213', 'B.1.1.7 Lineage PC2')</v>
      </c>
    </row>
    <row r="6" spans="1:15" x14ac:dyDescent="0.25">
      <c r="A6">
        <f>IF(ISBLANK(Data!$I$2), "", Data!$I$2+1)</f>
        <v>1392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>
        <v>3015</v>
      </c>
      <c r="J6" t="s">
        <v>23</v>
      </c>
      <c r="K6" t="s">
        <v>33</v>
      </c>
      <c r="L6">
        <v>5</v>
      </c>
      <c r="N6" t="str">
        <f>IF(ISBLANK(B6), "", _xlfn.CONCAT("insert into EQUIP_STANDARDS (CUPNO, INSTSPECIFICQCTYPE, MULTIPLIER, ORIGSTS, POSTYPE, METHOD, BATCHID, BATCH_ID, EQID, QCTYPE) values ('0', 'Y', '1', 'N', 'N/A', 'Default', 'N/A', '"&amp;A6&amp;"', '"&amp;H6&amp;"', '"&amp;K6&amp;"')"))</f>
        <v>insert into EQUIP_STANDARDS (CUPNO, INSTSPECIFICQCTYPE, MULTIPLIER, ORIGSTS, POSTYPE, METHOD, BATCHID, BATCH_ID, EQID, QCTYPE) values ('0', 'Y', '1', 'N', 'N/A', 'Default', 'N/A', '1392', 'MiSeq i100 SL00213', 'NON-SC2 Lineage NC1')</v>
      </c>
      <c r="O6" t="str">
        <f>IF(ISBLANK(A6), "", _xlfn.CONCAT("insert into QCSAMPSLAYOUT (AUTOADD, ORIGSTS, POSTYPE, CUPNO, BATCH_ID, EQID, QCTYPE) values ('Y', 'N', 'Absolute', '"&amp;L6&amp;"', '"&amp;A6&amp;"', '"&amp;G6&amp;"', '"&amp;K6&amp;"')"))</f>
        <v>insert into QCSAMPSLAYOUT (AUTOADD, ORIGSTS, POSTYPE, CUPNO, BATCH_ID, EQID, QCTYPE) values ('Y', 'N', 'Absolute', '5', '1392', 'SL00213', 'NON-SC2 Lineage NC1')</v>
      </c>
    </row>
    <row r="7" spans="1:15" x14ac:dyDescent="0.25">
      <c r="A7">
        <f>IF(ISBLANK(Data!$I$2), "", Data!$I$2+1)</f>
        <v>1392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>
        <v>3015</v>
      </c>
      <c r="J7" t="s">
        <v>23</v>
      </c>
      <c r="K7" t="s">
        <v>34</v>
      </c>
      <c r="L7">
        <v>6</v>
      </c>
      <c r="N7" t="str">
        <f>IF(ISBLANK(B7), "", _xlfn.CONCAT("insert into EQUIP_STANDARDS (CUPNO, INSTSPECIFICQCTYPE, MULTIPLIER, ORIGSTS, POSTYPE, METHOD, BATCHID, BATCH_ID, EQID, QCTYPE) values ('0', 'Y', '1', 'N', 'N/A', 'Default', 'N/A', '"&amp;A7&amp;"', '"&amp;H7&amp;"', '"&amp;K7&amp;"')"))</f>
        <v>insert into EQUIP_STANDARDS (CUPNO, INSTSPECIFICQCTYPE, MULTIPLIER, ORIGSTS, POSTYPE, METHOD, BATCHID, BATCH_ID, EQID, QCTYPE) values ('0', 'Y', '1', 'N', 'N/A', 'Default', 'N/A', '1392', 'MiSeq i100 SL00213', 'NON-SC2 Lineage NC2')</v>
      </c>
      <c r="O7" t="str">
        <f>IF(ISBLANK(A7), "", _xlfn.CONCAT("insert into QCSAMPSLAYOUT (AUTOADD, ORIGSTS, POSTYPE, CUPNO, BATCH_ID, EQID, QCTYPE) values ('Y', 'N', 'Absolute', '"&amp;L7&amp;"', '"&amp;A7&amp;"', '"&amp;G7&amp;"', '"&amp;K7&amp;"')"))</f>
        <v>insert into QCSAMPSLAYOUT (AUTOADD, ORIGSTS, POSTYPE, CUPNO, BATCH_ID, EQID, QCTYPE) values ('Y', 'N', 'Absolute', '6', '1392', 'SL00213', 'NON-SC2 Lineage NC2')</v>
      </c>
    </row>
    <row r="8" spans="1:15" x14ac:dyDescent="0.25">
      <c r="A8">
        <v>1393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>
        <v>3023</v>
      </c>
      <c r="J8" t="s">
        <v>17</v>
      </c>
      <c r="K8" t="s">
        <v>35</v>
      </c>
      <c r="L8">
        <v>1</v>
      </c>
      <c r="N8" t="str">
        <f t="shared" ref="N8:N23" si="0">IF(ISBLANK(B8), "", _xlfn.CONCAT("insert into EQUIP_STANDARDS (CUPNO, INSTSPECIFICQCTYPE, MULTIPLIER, ORIGSTS, POSTYPE, METHOD, BATCHID, BATCH_ID, EQID, QCTYPE) values ('0', 'Y', '1', 'N', 'N/A', 'Default', 'N/A', '"&amp;A8&amp;"', '"&amp;H8&amp;"', '"&amp;K8&amp;"')"))</f>
        <v>insert into EQUIP_STANDARDS (CUPNO, INSTSPECIFICQCTYPE, MULTIPLIER, ORIGSTS, POSTYPE, METHOD, BATCHID, BATCH_ID, EQID, QCTYPE) values ('0', 'Y', '1', 'N', 'N/A', 'Default', 'N/A', '1393', 'MiSeq i100 SL00213', 'C auris PC')</v>
      </c>
      <c r="O8" t="str">
        <f t="shared" ref="O8:O41" si="1">IF(ISBLANK(A8), "", _xlfn.CONCAT("insert into QCSAMPSLAYOUT (AUTOADD, ORIGSTS, POSTYPE, CUPNO, BATCH_ID, EQID, QCTYPE) values ('Y', 'N', 'Absolute', '"&amp;L8&amp;"', '"&amp;A8&amp;"', '"&amp;G8&amp;"', '"&amp;K8&amp;"')"))</f>
        <v>insert into QCSAMPSLAYOUT (AUTOADD, ORIGSTS, POSTYPE, CUPNO, BATCH_ID, EQID, QCTYPE) values ('Y', 'N', 'Absolute', '1', '1393', 'SL00213', 'C auris PC')</v>
      </c>
    </row>
    <row r="9" spans="1:15" x14ac:dyDescent="0.25">
      <c r="A9">
        <v>1393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>
        <v>3023</v>
      </c>
      <c r="J9" t="s">
        <v>17</v>
      </c>
      <c r="K9" t="s">
        <v>36</v>
      </c>
      <c r="L9">
        <v>2</v>
      </c>
      <c r="N9" t="str">
        <f t="shared" si="0"/>
        <v>insert into EQUIP_STANDARDS (CUPNO, INSTSPECIFICQCTYPE, MULTIPLIER, ORIGSTS, POSTYPE, METHOD, BATCHID, BATCH_ID, EQID, QCTYPE) values ('0', 'Y', '1', 'N', 'N/A', 'Default', 'N/A', '1393', 'MiSeq i100 SL00213', 'Non C auris NC')</v>
      </c>
      <c r="O9" t="str">
        <f t="shared" si="1"/>
        <v>insert into QCSAMPSLAYOUT (AUTOADD, ORIGSTS, POSTYPE, CUPNO, BATCH_ID, EQID, QCTYPE) values ('Y', 'N', 'Absolute', '2', '1393', 'SL00213', 'Non C auris NC')</v>
      </c>
    </row>
    <row r="10" spans="1:15" x14ac:dyDescent="0.25">
      <c r="A10">
        <v>1394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>
        <v>3028</v>
      </c>
      <c r="J10" t="s">
        <v>20</v>
      </c>
      <c r="K10" t="s">
        <v>38</v>
      </c>
      <c r="L10">
        <v>1</v>
      </c>
      <c r="N10" t="str">
        <f t="shared" si="0"/>
        <v>insert into EQUIP_STANDARDS (CUPNO, INSTSPECIFICQCTYPE, MULTIPLIER, ORIGSTS, POSTYPE, METHOD, BATCHID, BATCH_ID, EQID, QCTYPE) values ('0', 'Y', '1', 'N', 'N/A', 'Default', 'N/A', '1394', 'MiSeq i100 SL00213', 'PosCtrl')</v>
      </c>
      <c r="O10" t="str">
        <f t="shared" si="1"/>
        <v>insert into QCSAMPSLAYOUT (AUTOADD, ORIGSTS, POSTYPE, CUPNO, BATCH_ID, EQID, QCTYPE) values ('Y', 'N', 'Absolute', '1', '1394', 'SL00213', 'PosCtrl')</v>
      </c>
    </row>
    <row r="11" spans="1:15" x14ac:dyDescent="0.25">
      <c r="A11">
        <v>1394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>
        <v>3028</v>
      </c>
      <c r="J11" t="s">
        <v>20</v>
      </c>
      <c r="K11" t="s">
        <v>37</v>
      </c>
      <c r="L11">
        <v>2</v>
      </c>
      <c r="N11" t="str">
        <f t="shared" si="0"/>
        <v>insert into EQUIP_STANDARDS (CUPNO, INSTSPECIFICQCTYPE, MULTIPLIER, ORIGSTS, POSTYPE, METHOD, BATCHID, BATCH_ID, EQID, QCTYPE) values ('0', 'Y', '1', 'N', 'N/A', 'Default', 'N/A', '1394', 'MiSeq i100 SL00213', 'NegCtrl')</v>
      </c>
      <c r="O11" t="str">
        <f t="shared" si="1"/>
        <v>insert into QCSAMPSLAYOUT (AUTOADD, ORIGSTS, POSTYPE, CUPNO, BATCH_ID, EQID, QCTYPE) values ('Y', 'N', 'Absolute', '2', '1394', 'SL00213', 'NegCtrl')</v>
      </c>
    </row>
    <row r="12" spans="1:15" x14ac:dyDescent="0.25">
      <c r="N12" t="str">
        <f t="shared" si="0"/>
        <v/>
      </c>
      <c r="O12" t="str">
        <f t="shared" si="1"/>
        <v/>
      </c>
    </row>
    <row r="13" spans="1:15" x14ac:dyDescent="0.25">
      <c r="N13" t="str">
        <f t="shared" si="0"/>
        <v/>
      </c>
      <c r="O13" t="str">
        <f t="shared" si="1"/>
        <v/>
      </c>
    </row>
    <row r="14" spans="1:15" x14ac:dyDescent="0.25">
      <c r="N14" t="str">
        <f t="shared" si="0"/>
        <v/>
      </c>
      <c r="O14" t="str">
        <f t="shared" si="1"/>
        <v/>
      </c>
    </row>
    <row r="15" spans="1:15" x14ac:dyDescent="0.25">
      <c r="N15" t="str">
        <f t="shared" si="0"/>
        <v/>
      </c>
      <c r="O15" t="str">
        <f t="shared" si="1"/>
        <v/>
      </c>
    </row>
    <row r="16" spans="1:15" x14ac:dyDescent="0.25">
      <c r="N16" t="str">
        <f t="shared" si="0"/>
        <v/>
      </c>
      <c r="O16" t="str">
        <f t="shared" si="1"/>
        <v/>
      </c>
    </row>
    <row r="17" spans="14:15" x14ac:dyDescent="0.25">
      <c r="N17" t="str">
        <f t="shared" si="0"/>
        <v/>
      </c>
      <c r="O17" t="str">
        <f t="shared" si="1"/>
        <v/>
      </c>
    </row>
    <row r="18" spans="14:15" x14ac:dyDescent="0.25">
      <c r="N18" t="str">
        <f>IF(ISBLANK(B18), "", _xlfn.CONCAT("insert into EQUIP_STANDARDS (CUPNO, INSTSPECIFICQCTYPE, MULTIPLIER, ORIGSTS, POSTYPE, METHOD, BATCHID, BATCH_ID, EQID, QCTYPE) values ('0', 'Y', '1', 'N', 'N/A', 'Default', 'N/A', '"&amp;A18&amp;"', '"&amp;H18&amp;"', '"&amp;K18&amp;"')"))</f>
        <v/>
      </c>
      <c r="O18" t="str">
        <f>IF(ISBLANK(A18), "", _xlfn.CONCAT("insert into QCSAMPSLAYOUT (AUTOADD, ORIGSTS, POSTYPE, CUPNO, BATCH_ID, EQID, QCTYPE) values ('Y', 'N', 'Absolute', '"&amp;L18&amp;"', '"&amp;A18&amp;"', '"&amp;G18&amp;"', '"&amp;K18&amp;"')"))</f>
        <v/>
      </c>
    </row>
    <row r="19" spans="14:15" x14ac:dyDescent="0.25">
      <c r="N19" t="str">
        <f>IF(ISBLANK(B19), "", _xlfn.CONCAT("insert into EQUIP_STANDARDS (CUPNO, INSTSPECIFICQCTYPE, MULTIPLIER, ORIGSTS, POSTYPE, METHOD, BATCHID, BATCH_ID, EQID, QCTYPE) values ('0', 'Y', '1', 'N', 'N/A', 'Default', 'N/A', '"&amp;A19&amp;"', '"&amp;H19&amp;"', '"&amp;K19&amp;"')"))</f>
        <v/>
      </c>
      <c r="O19" t="str">
        <f>IF(ISBLANK(A19), "", _xlfn.CONCAT("insert into QCSAMPSLAYOUT (AUTOADD, ORIGSTS, POSTYPE, CUPNO, BATCH_ID, EQID, QCTYPE) values ('Y', 'N', 'Absolute', '"&amp;L19&amp;"', '"&amp;A19&amp;"', '"&amp;G19&amp;"', '"&amp;K19&amp;"')"))</f>
        <v/>
      </c>
    </row>
    <row r="20" spans="14:15" x14ac:dyDescent="0.25">
      <c r="N20" t="str">
        <f>IF(ISBLANK(B20), "", _xlfn.CONCAT("insert into EQUIP_STANDARDS (CUPNO, INSTSPECIFICQCTYPE, MULTIPLIER, ORIGSTS, POSTYPE, METHOD, BATCHID, BATCH_ID, EQID, QCTYPE) values ('0', 'Y', '1', 'N', 'N/A', 'Default', 'N/A', '"&amp;A20&amp;"', '"&amp;H20&amp;"', '"&amp;K20&amp;"')"))</f>
        <v/>
      </c>
      <c r="O20" t="str">
        <f>IF(ISBLANK(A20), "", _xlfn.CONCAT("insert into QCSAMPSLAYOUT (AUTOADD, ORIGSTS, POSTYPE, CUPNO, BATCH_ID, EQID, QCTYPE) values ('Y', 'N', 'Absolute', '"&amp;L20&amp;"', '"&amp;A20&amp;"', '"&amp;G20&amp;"', '"&amp;K20&amp;"')"))</f>
        <v/>
      </c>
    </row>
    <row r="21" spans="14:15" x14ac:dyDescent="0.25">
      <c r="N21" t="str">
        <f t="shared" si="0"/>
        <v/>
      </c>
      <c r="O21" t="str">
        <f t="shared" si="1"/>
        <v/>
      </c>
    </row>
    <row r="22" spans="14:15" x14ac:dyDescent="0.25">
      <c r="N22" t="str">
        <f t="shared" si="0"/>
        <v/>
      </c>
      <c r="O22" t="str">
        <f t="shared" si="1"/>
        <v/>
      </c>
    </row>
    <row r="23" spans="14:15" x14ac:dyDescent="0.25">
      <c r="N23" t="str">
        <f t="shared" si="0"/>
        <v/>
      </c>
      <c r="O23" t="str">
        <f t="shared" si="1"/>
        <v/>
      </c>
    </row>
    <row r="24" spans="14:15" x14ac:dyDescent="0.25">
      <c r="N24" t="str">
        <f t="shared" ref="N24:N41" si="2">IF(ISBLANK(B24), "", _xlfn.CONCAT("insert into EQUIP_STANDARDS (CUPNO, INSTSPECIFICQCTYPE, MULTIPLIER, ORIGSTS, POSTYPE, METHOD, BATCHID, BATCH_ID, EQID, QCTYPE) values ('0', 'Y', '1', 'N', 'N/A', 'Default', 'N/A', '"&amp;A24&amp;"', '"&amp;H24&amp;"', '"&amp;K24&amp;"')"))</f>
        <v/>
      </c>
      <c r="O24" t="str">
        <f t="shared" si="1"/>
        <v/>
      </c>
    </row>
    <row r="25" spans="14:15" x14ac:dyDescent="0.25">
      <c r="N25" t="str">
        <f t="shared" si="2"/>
        <v/>
      </c>
      <c r="O25" t="str">
        <f t="shared" si="1"/>
        <v/>
      </c>
    </row>
    <row r="26" spans="14:15" x14ac:dyDescent="0.25">
      <c r="N26" t="str">
        <f t="shared" si="2"/>
        <v/>
      </c>
      <c r="O26" t="str">
        <f t="shared" si="1"/>
        <v/>
      </c>
    </row>
    <row r="27" spans="14:15" x14ac:dyDescent="0.25">
      <c r="N27" t="str">
        <f t="shared" si="2"/>
        <v/>
      </c>
      <c r="O27" t="str">
        <f t="shared" si="1"/>
        <v/>
      </c>
    </row>
    <row r="28" spans="14:15" x14ac:dyDescent="0.25">
      <c r="N28" t="str">
        <f t="shared" si="2"/>
        <v/>
      </c>
      <c r="O28" t="str">
        <f t="shared" si="1"/>
        <v/>
      </c>
    </row>
    <row r="29" spans="14:15" x14ac:dyDescent="0.25">
      <c r="N29" t="str">
        <f t="shared" si="2"/>
        <v/>
      </c>
      <c r="O29" t="str">
        <f t="shared" si="1"/>
        <v/>
      </c>
    </row>
    <row r="30" spans="14:15" x14ac:dyDescent="0.25">
      <c r="N30" t="str">
        <f t="shared" si="2"/>
        <v/>
      </c>
      <c r="O30" t="str">
        <f t="shared" si="1"/>
        <v/>
      </c>
    </row>
    <row r="31" spans="14:15" x14ac:dyDescent="0.25">
      <c r="N31" t="str">
        <f t="shared" si="2"/>
        <v/>
      </c>
      <c r="O31" t="str">
        <f t="shared" si="1"/>
        <v/>
      </c>
    </row>
    <row r="32" spans="14:15" x14ac:dyDescent="0.25">
      <c r="N32" t="str">
        <f t="shared" si="2"/>
        <v/>
      </c>
      <c r="O32" t="str">
        <f t="shared" si="1"/>
        <v/>
      </c>
    </row>
    <row r="33" spans="14:15" x14ac:dyDescent="0.25">
      <c r="N33" t="str">
        <f t="shared" si="2"/>
        <v/>
      </c>
      <c r="O33" t="str">
        <f t="shared" si="1"/>
        <v/>
      </c>
    </row>
    <row r="34" spans="14:15" x14ac:dyDescent="0.25">
      <c r="N34" t="str">
        <f t="shared" si="2"/>
        <v/>
      </c>
      <c r="O34" t="str">
        <f t="shared" si="1"/>
        <v/>
      </c>
    </row>
    <row r="35" spans="14:15" x14ac:dyDescent="0.25">
      <c r="N35" t="str">
        <f t="shared" si="2"/>
        <v/>
      </c>
      <c r="O35" t="str">
        <f t="shared" si="1"/>
        <v/>
      </c>
    </row>
    <row r="36" spans="14:15" x14ac:dyDescent="0.25">
      <c r="N36" t="str">
        <f t="shared" si="2"/>
        <v/>
      </c>
      <c r="O36" t="str">
        <f t="shared" si="1"/>
        <v/>
      </c>
    </row>
    <row r="37" spans="14:15" x14ac:dyDescent="0.25">
      <c r="N37" t="str">
        <f t="shared" si="2"/>
        <v/>
      </c>
      <c r="O37" t="str">
        <f t="shared" si="1"/>
        <v/>
      </c>
    </row>
    <row r="38" spans="14:15" x14ac:dyDescent="0.25">
      <c r="N38" t="str">
        <f t="shared" si="2"/>
        <v/>
      </c>
      <c r="O38" t="str">
        <f t="shared" si="1"/>
        <v/>
      </c>
    </row>
    <row r="39" spans="14:15" x14ac:dyDescent="0.25">
      <c r="N39" t="str">
        <f t="shared" si="2"/>
        <v/>
      </c>
      <c r="O39" t="str">
        <f t="shared" si="1"/>
        <v/>
      </c>
    </row>
    <row r="40" spans="14:15" x14ac:dyDescent="0.25">
      <c r="N40" t="str">
        <f t="shared" si="2"/>
        <v/>
      </c>
      <c r="O40" t="str">
        <f t="shared" si="1"/>
        <v/>
      </c>
    </row>
    <row r="41" spans="14:15" x14ac:dyDescent="0.25">
      <c r="N41" t="str">
        <f t="shared" si="2"/>
        <v/>
      </c>
      <c r="O41" t="str">
        <f t="shared" si="1"/>
        <v/>
      </c>
    </row>
  </sheetData>
  <autoFilter ref="A1:L41" xr:uid="{8E403FCD-DFAF-43C9-9BDB-DD883DA40E6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Equipment</vt:lpstr>
      <vt:lpstr>Batches</vt:lpstr>
      <vt:lpstr>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S. Allen</dc:creator>
  <cp:lastModifiedBy>Robert S. Allen</cp:lastModifiedBy>
  <dcterms:created xsi:type="dcterms:W3CDTF">2026-03-25T18:44:09Z</dcterms:created>
  <dcterms:modified xsi:type="dcterms:W3CDTF">2026-03-25T20:27:26Z</dcterms:modified>
</cp:coreProperties>
</file>